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Gen. fund" sheetId="4" r:id="rId1"/>
  </sheets>
  <calcPr calcId="125725"/>
</workbook>
</file>

<file path=xl/calcChain.xml><?xml version="1.0" encoding="utf-8"?>
<calcChain xmlns="http://schemas.openxmlformats.org/spreadsheetml/2006/main">
  <c r="C25" i="4"/>
  <c r="B25" l="1"/>
  <c r="B16"/>
  <c r="C16"/>
  <c r="D9"/>
  <c r="D16"/>
  <c r="B11"/>
  <c r="D11"/>
  <c r="F29" l="1"/>
  <c r="C21"/>
  <c r="C12"/>
  <c r="F25"/>
  <c r="F19"/>
  <c r="F18"/>
  <c r="F16"/>
  <c r="F11"/>
  <c r="F10"/>
  <c r="F9"/>
  <c r="F8"/>
  <c r="F7"/>
  <c r="F6"/>
  <c r="F5"/>
  <c r="E12"/>
  <c r="E21"/>
  <c r="D12"/>
  <c r="D23" s="1"/>
  <c r="D27" s="1"/>
  <c r="D31" s="1"/>
  <c r="D33" s="1"/>
  <c r="D21"/>
  <c r="B12"/>
  <c r="B21"/>
  <c r="F21" l="1"/>
  <c r="I21"/>
  <c r="I12"/>
  <c r="B23"/>
  <c r="B27" s="1"/>
  <c r="B31" s="1"/>
  <c r="B33" s="1"/>
  <c r="C23"/>
  <c r="C27" s="1"/>
  <c r="C31" s="1"/>
  <c r="C33" s="1"/>
  <c r="E23"/>
  <c r="E27" s="1"/>
  <c r="E31" s="1"/>
  <c r="E33" s="1"/>
  <c r="F12"/>
  <c r="F23" l="1"/>
  <c r="F27" s="1"/>
  <c r="F31" s="1"/>
  <c r="F33" s="1"/>
</calcChain>
</file>

<file path=xl/sharedStrings.xml><?xml version="1.0" encoding="utf-8"?>
<sst xmlns="http://schemas.openxmlformats.org/spreadsheetml/2006/main" count="29" uniqueCount="28">
  <si>
    <t>Mission</t>
  </si>
  <si>
    <t>Total</t>
  </si>
  <si>
    <t>Other Fund</t>
  </si>
  <si>
    <t>WIN Netherlands</t>
  </si>
  <si>
    <t>Funds</t>
  </si>
  <si>
    <t>Unrestricted</t>
  </si>
  <si>
    <t>Designated</t>
  </si>
  <si>
    <t>Restricted</t>
  </si>
  <si>
    <t>Incoming resources from generated funds</t>
  </si>
  <si>
    <t>Donations and Legacies</t>
  </si>
  <si>
    <t>Investment income</t>
  </si>
  <si>
    <t>Building Fund</t>
  </si>
  <si>
    <t>Barcelona Convention</t>
  </si>
  <si>
    <t>Reimbursements</t>
  </si>
  <si>
    <t>Total incoming resources</t>
  </si>
  <si>
    <t>Resources expended:</t>
  </si>
  <si>
    <t>Charitable activities</t>
  </si>
  <si>
    <t>Church Activities and grants</t>
  </si>
  <si>
    <t>Governance costs</t>
  </si>
  <si>
    <t>Total resources expended</t>
  </si>
  <si>
    <t>Net (outgoing)/incoming resources before transfers</t>
  </si>
  <si>
    <t>Gross transfers between funds</t>
  </si>
  <si>
    <t>Net(expenditure)/income for the year/ Net movement in funds</t>
  </si>
  <si>
    <t>Fund Balances at January 1</t>
  </si>
  <si>
    <t>Fund Balances in bank at December 31</t>
  </si>
  <si>
    <t>Total Fund Balances</t>
  </si>
  <si>
    <t>SOH</t>
  </si>
  <si>
    <t>Loan Barcelona Convention</t>
  </si>
</sst>
</file>

<file path=xl/styles.xml><?xml version="1.0" encoding="utf-8"?>
<styleSheet xmlns="http://schemas.openxmlformats.org/spreadsheetml/2006/main">
  <numFmts count="6">
    <numFmt numFmtId="42" formatCode="_ &quot;€&quot;\ * #,##0_ ;_ &quot;€&quot;\ * \-#,##0_ ;_ &quot;€&quot;\ * &quot;-&quot;_ ;_ @_ "/>
    <numFmt numFmtId="41" formatCode="_ * #,##0_ ;_ * \-#,##0_ ;_ * &quot;-&quot;_ ;_ @_ "/>
    <numFmt numFmtId="44" formatCode="_ &quot;€&quot;\ * #,##0.00_ ;_ &quot;€&quot;\ * \-#,##0.00_ ;_ &quot;€&quot;\ * &quot;-&quot;??_ ;_ @_ "/>
    <numFmt numFmtId="164" formatCode="&quot;€&quot;\ #,##0.00"/>
    <numFmt numFmtId="165" formatCode="#,##0_ ;\-#,##0\ "/>
    <numFmt numFmtId="166" formatCode="&quot;€&quot;\ 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0" borderId="0" xfId="0" applyFont="1"/>
    <xf numFmtId="42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1" fillId="0" borderId="0" xfId="0" applyNumberFormat="1" applyFont="1"/>
    <xf numFmtId="166" fontId="0" fillId="0" borderId="0" xfId="0" applyNumberFormat="1"/>
    <xf numFmtId="166" fontId="0" fillId="0" borderId="0" xfId="0" applyNumberFormat="1" applyBorder="1"/>
    <xf numFmtId="4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0" fillId="0" borderId="0" xfId="0" applyNumberFormat="1"/>
    <xf numFmtId="3" fontId="0" fillId="0" borderId="0" xfId="0" applyNumberFormat="1" applyBorder="1"/>
    <xf numFmtId="41" fontId="0" fillId="0" borderId="0" xfId="0" applyNumberFormat="1"/>
    <xf numFmtId="42" fontId="2" fillId="0" borderId="0" xfId="0" applyNumberFormat="1" applyFont="1" applyAlignment="1">
      <alignment wrapText="1" readingOrder="1"/>
    </xf>
    <xf numFmtId="166" fontId="2" fillId="0" borderId="0" xfId="0" applyNumberFormat="1" applyFont="1" applyAlignment="1">
      <alignment wrapText="1" readingOrder="1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F29" sqref="F29"/>
    </sheetView>
  </sheetViews>
  <sheetFormatPr defaultRowHeight="15"/>
  <cols>
    <col min="1" max="1" width="57" customWidth="1"/>
    <col min="2" max="2" width="12.140625" style="5" customWidth="1"/>
    <col min="3" max="3" width="11" style="5" customWidth="1"/>
    <col min="4" max="5" width="12.140625" style="5" customWidth="1"/>
    <col min="6" max="6" width="12.85546875" style="5" customWidth="1"/>
    <col min="7" max="7" width="11.7109375" customWidth="1"/>
    <col min="9" max="9" width="10.5703125" bestFit="1" customWidth="1"/>
  </cols>
  <sheetData>
    <row r="1" spans="1:9">
      <c r="A1" s="2" t="s">
        <v>3</v>
      </c>
      <c r="B1" s="12" t="s">
        <v>4</v>
      </c>
      <c r="C1" s="12"/>
      <c r="D1" s="12"/>
      <c r="E1" s="12"/>
      <c r="F1" s="11" t="s">
        <v>1</v>
      </c>
      <c r="G1" s="11"/>
    </row>
    <row r="2" spans="1:9">
      <c r="A2" s="2"/>
      <c r="B2" s="4" t="s">
        <v>5</v>
      </c>
      <c r="C2" s="4" t="s">
        <v>6</v>
      </c>
      <c r="D2" s="4" t="s">
        <v>7</v>
      </c>
      <c r="E2" s="6" t="s">
        <v>26</v>
      </c>
      <c r="F2" s="7">
        <v>2014</v>
      </c>
      <c r="G2" s="8">
        <v>2013</v>
      </c>
    </row>
    <row r="4" spans="1:9">
      <c r="A4" s="2" t="s">
        <v>8</v>
      </c>
      <c r="G4" s="1"/>
    </row>
    <row r="5" spans="1:9">
      <c r="A5" s="1" t="s">
        <v>9</v>
      </c>
      <c r="B5" s="15">
        <v>43455.299999999996</v>
      </c>
      <c r="C5" s="9"/>
      <c r="D5" s="16"/>
      <c r="E5" s="13">
        <v>2020.34</v>
      </c>
      <c r="F5" s="9">
        <f>SUM(B5:E5)</f>
        <v>45475.639999999992</v>
      </c>
      <c r="G5" s="3">
        <v>38595.29</v>
      </c>
    </row>
    <row r="6" spans="1:9">
      <c r="A6" s="1" t="s">
        <v>10</v>
      </c>
      <c r="B6" s="16">
        <v>147.86000000000001</v>
      </c>
      <c r="C6" s="9"/>
      <c r="D6" s="9"/>
      <c r="E6" s="10">
        <v>24.01</v>
      </c>
      <c r="F6" s="9">
        <f t="shared" ref="F6:F11" si="0">SUM(B6:E6)</f>
        <v>171.87</v>
      </c>
      <c r="G6" s="3">
        <v>93.25</v>
      </c>
    </row>
    <row r="7" spans="1:9">
      <c r="A7" s="1" t="s">
        <v>0</v>
      </c>
      <c r="B7" s="9"/>
      <c r="C7" s="9"/>
      <c r="D7" s="16">
        <v>865.5</v>
      </c>
      <c r="E7" s="9"/>
      <c r="F7" s="9">
        <f t="shared" si="0"/>
        <v>865.5</v>
      </c>
      <c r="G7" s="1">
        <v>605</v>
      </c>
    </row>
    <row r="8" spans="1:9">
      <c r="A8" s="1" t="s">
        <v>11</v>
      </c>
      <c r="B8" s="9"/>
      <c r="C8" s="9"/>
      <c r="D8" s="3">
        <v>280</v>
      </c>
      <c r="E8" s="9"/>
      <c r="F8" s="9">
        <f t="shared" si="0"/>
        <v>280</v>
      </c>
      <c r="G8" s="1">
        <v>12781.13</v>
      </c>
    </row>
    <row r="9" spans="1:9">
      <c r="A9" s="1" t="s">
        <v>2</v>
      </c>
      <c r="B9" s="9">
        <v>547</v>
      </c>
      <c r="C9" s="9"/>
      <c r="D9" s="9">
        <f>1402-D8-B9</f>
        <v>575</v>
      </c>
      <c r="E9" s="9">
        <v>50</v>
      </c>
      <c r="F9" s="9">
        <f t="shared" si="0"/>
        <v>1172</v>
      </c>
      <c r="G9" s="3">
        <v>4131.7299999999996</v>
      </c>
    </row>
    <row r="10" spans="1:9">
      <c r="A10" s="1" t="s">
        <v>12</v>
      </c>
      <c r="B10" s="9"/>
      <c r="C10" s="9"/>
      <c r="D10" s="9"/>
      <c r="E10" s="9"/>
      <c r="F10" s="9">
        <f t="shared" si="0"/>
        <v>0</v>
      </c>
      <c r="G10" s="1">
        <v>6366</v>
      </c>
    </row>
    <row r="11" spans="1:9">
      <c r="A11" s="1" t="s">
        <v>13</v>
      </c>
      <c r="B11" s="17">
        <f>3072.25-D11</f>
        <v>1537.75</v>
      </c>
      <c r="C11" s="9"/>
      <c r="D11" s="9">
        <f>1534.5</f>
        <v>1534.5</v>
      </c>
      <c r="E11" s="9"/>
      <c r="F11" s="9">
        <f t="shared" si="0"/>
        <v>3072.25</v>
      </c>
      <c r="G11" s="1">
        <v>630</v>
      </c>
    </row>
    <row r="12" spans="1:9">
      <c r="A12" s="2" t="s">
        <v>14</v>
      </c>
      <c r="B12" s="9">
        <f>SUM(B5:B11)</f>
        <v>45687.909999999996</v>
      </c>
      <c r="C12" s="9">
        <f t="shared" ref="C12:E12" si="1">SUM(C5:C11)</f>
        <v>0</v>
      </c>
      <c r="D12" s="9">
        <f t="shared" si="1"/>
        <v>3255</v>
      </c>
      <c r="E12" s="9">
        <f t="shared" si="1"/>
        <v>2094.35</v>
      </c>
      <c r="F12" s="9">
        <f>SUM(F5:F11)</f>
        <v>51037.259999999995</v>
      </c>
      <c r="G12" s="3">
        <v>63202.399999999994</v>
      </c>
      <c r="I12" s="9">
        <f>SUM(B12:D12)</f>
        <v>48942.909999999996</v>
      </c>
    </row>
    <row r="13" spans="1:9">
      <c r="A13" s="1"/>
      <c r="B13" s="9"/>
      <c r="C13" s="9"/>
      <c r="D13" s="9"/>
      <c r="E13" s="9"/>
      <c r="F13" s="9"/>
      <c r="G13" s="1"/>
    </row>
    <row r="14" spans="1:9">
      <c r="A14" s="1" t="s">
        <v>15</v>
      </c>
      <c r="B14" s="9"/>
      <c r="C14" s="9"/>
      <c r="D14" s="9"/>
      <c r="E14" s="9"/>
      <c r="F14" s="9"/>
      <c r="G14" s="1"/>
    </row>
    <row r="15" spans="1:9">
      <c r="A15" s="2" t="s">
        <v>16</v>
      </c>
      <c r="B15" s="9"/>
      <c r="C15" s="9"/>
      <c r="D15" s="9"/>
      <c r="E15" s="9"/>
      <c r="F15" s="9"/>
      <c r="G15" s="1"/>
    </row>
    <row r="16" spans="1:9">
      <c r="A16" s="1" t="s">
        <v>17</v>
      </c>
      <c r="B16" s="9">
        <f>20417.16+7205.63</f>
        <v>27622.79</v>
      </c>
      <c r="C16" s="9">
        <f>2400+4290.26+1245</f>
        <v>7935.26</v>
      </c>
      <c r="D16" s="9">
        <f>860.5+2009.5</f>
        <v>2870</v>
      </c>
      <c r="E16" s="9">
        <v>2095</v>
      </c>
      <c r="F16" s="9">
        <f>SUM(B16:E16)</f>
        <v>40523.050000000003</v>
      </c>
      <c r="G16" s="3">
        <v>39447.79</v>
      </c>
    </row>
    <row r="17" spans="1:9">
      <c r="A17" s="1"/>
      <c r="B17" s="9"/>
      <c r="C17" s="9"/>
      <c r="D17" s="9"/>
      <c r="E17" s="9"/>
      <c r="F17" s="9"/>
      <c r="G17" s="1"/>
    </row>
    <row r="18" spans="1:9">
      <c r="A18" s="1" t="s">
        <v>18</v>
      </c>
      <c r="B18" s="9">
        <v>2089.7399999999998</v>
      </c>
      <c r="C18" s="9"/>
      <c r="D18" s="9"/>
      <c r="E18" s="9">
        <v>117.67</v>
      </c>
      <c r="F18" s="9">
        <f t="shared" ref="F18:F19" si="2">SUM(B18:E18)</f>
        <v>2207.41</v>
      </c>
      <c r="G18" s="3">
        <v>1959.87</v>
      </c>
    </row>
    <row r="19" spans="1:9">
      <c r="A19" s="1" t="s">
        <v>12</v>
      </c>
      <c r="B19" s="9"/>
      <c r="C19" s="9"/>
      <c r="D19" s="9"/>
      <c r="E19" s="9"/>
      <c r="F19" s="9">
        <f t="shared" si="2"/>
        <v>0</v>
      </c>
      <c r="G19" s="3">
        <v>6366</v>
      </c>
    </row>
    <row r="20" spans="1:9">
      <c r="A20" s="1"/>
      <c r="B20" s="9"/>
      <c r="C20" s="9"/>
      <c r="D20" s="9"/>
      <c r="E20" s="9"/>
      <c r="F20" s="9"/>
      <c r="G20" s="1"/>
    </row>
    <row r="21" spans="1:9">
      <c r="A21" s="1" t="s">
        <v>19</v>
      </c>
      <c r="B21" s="9">
        <f>SUM(B16:B20)</f>
        <v>29712.53</v>
      </c>
      <c r="C21" s="9">
        <f t="shared" ref="C21:G21" si="3">SUM(C16:C20)</f>
        <v>7935.26</v>
      </c>
      <c r="D21" s="9">
        <f t="shared" si="3"/>
        <v>2870</v>
      </c>
      <c r="E21" s="9">
        <f t="shared" si="3"/>
        <v>2212.67</v>
      </c>
      <c r="F21" s="9">
        <f t="shared" si="3"/>
        <v>42730.460000000006</v>
      </c>
      <c r="G21" s="3">
        <v>47773.66</v>
      </c>
      <c r="I21" s="9">
        <f>SUM(B21:D21)</f>
        <v>40517.79</v>
      </c>
    </row>
    <row r="22" spans="1:9">
      <c r="A22" s="1"/>
      <c r="B22" s="9"/>
      <c r="C22" s="9"/>
      <c r="D22" s="9"/>
      <c r="E22" s="9"/>
      <c r="F22" s="9"/>
      <c r="G22" s="1"/>
    </row>
    <row r="23" spans="1:9">
      <c r="A23" s="1" t="s">
        <v>20</v>
      </c>
      <c r="B23" s="9">
        <f>B12-B21</f>
        <v>15975.379999999997</v>
      </c>
      <c r="C23" s="9">
        <f t="shared" ref="C23:G23" si="4">C12-C21</f>
        <v>-7935.26</v>
      </c>
      <c r="D23" s="9">
        <f t="shared" si="4"/>
        <v>385</v>
      </c>
      <c r="E23" s="9">
        <f t="shared" si="4"/>
        <v>-118.32000000000016</v>
      </c>
      <c r="F23" s="9">
        <f t="shared" si="4"/>
        <v>8306.7999999999884</v>
      </c>
      <c r="G23" s="3">
        <v>15428.739999999991</v>
      </c>
    </row>
    <row r="24" spans="1:9">
      <c r="A24" s="1"/>
      <c r="B24" s="9"/>
      <c r="C24" s="9"/>
      <c r="D24" s="9"/>
      <c r="E24" s="9"/>
      <c r="F24" s="9"/>
      <c r="G24" s="1"/>
    </row>
    <row r="25" spans="1:9">
      <c r="A25" s="1" t="s">
        <v>21</v>
      </c>
      <c r="B25" s="9">
        <f>-SUM(C25:D25)</f>
        <v>-7344.0459999999994</v>
      </c>
      <c r="C25" s="9">
        <f>7325.086+268.01+200</f>
        <v>7793.0960000000005</v>
      </c>
      <c r="D25" s="9">
        <v>-449.05000000000109</v>
      </c>
      <c r="E25" s="9"/>
      <c r="F25" s="9">
        <f>SUM(B25:E25)</f>
        <v>0</v>
      </c>
      <c r="G25" s="3">
        <v>0</v>
      </c>
    </row>
    <row r="26" spans="1:9">
      <c r="A26" s="1"/>
      <c r="B26" s="9"/>
      <c r="C26" s="9"/>
      <c r="D26" s="9"/>
      <c r="E26" s="9"/>
      <c r="F26" s="9"/>
      <c r="G26" s="1"/>
    </row>
    <row r="27" spans="1:9">
      <c r="A27" s="1" t="s">
        <v>22</v>
      </c>
      <c r="B27" s="9">
        <f>B23+B25</f>
        <v>8631.3339999999989</v>
      </c>
      <c r="C27" s="9">
        <f t="shared" ref="C27:G27" si="5">C23+C25</f>
        <v>-142.16399999999976</v>
      </c>
      <c r="D27" s="9">
        <f t="shared" si="5"/>
        <v>-64.050000000001091</v>
      </c>
      <c r="E27" s="9">
        <f t="shared" si="5"/>
        <v>-118.32000000000016</v>
      </c>
      <c r="F27" s="9">
        <f t="shared" si="5"/>
        <v>8306.7999999999884</v>
      </c>
      <c r="G27" s="3">
        <v>15428.739999999991</v>
      </c>
    </row>
    <row r="28" spans="1:9">
      <c r="A28" s="1"/>
      <c r="B28" s="9"/>
      <c r="C28" s="9"/>
      <c r="D28" s="9"/>
      <c r="E28" s="9"/>
      <c r="F28" s="9"/>
      <c r="G28" s="1"/>
    </row>
    <row r="29" spans="1:9">
      <c r="A29" s="1" t="s">
        <v>23</v>
      </c>
      <c r="B29" s="9">
        <v>10015.496000000001</v>
      </c>
      <c r="C29" s="9">
        <v>610.17399999999964</v>
      </c>
      <c r="D29" s="9">
        <v>13155.18</v>
      </c>
      <c r="E29" s="14">
        <v>2896.97</v>
      </c>
      <c r="F29" s="9">
        <f>G33</f>
        <v>26677.819999999985</v>
      </c>
      <c r="G29" s="3">
        <v>11249.079999999996</v>
      </c>
    </row>
    <row r="30" spans="1:9">
      <c r="A30" s="1"/>
      <c r="B30" s="9"/>
      <c r="C30" s="9"/>
      <c r="D30" s="9"/>
      <c r="E30" s="9"/>
      <c r="F30" s="9"/>
      <c r="G30" s="1"/>
    </row>
    <row r="31" spans="1:9">
      <c r="A31" s="1" t="s">
        <v>24</v>
      </c>
      <c r="B31" s="9">
        <f>B27+B29</f>
        <v>18646.830000000002</v>
      </c>
      <c r="C31" s="9">
        <f t="shared" ref="C31:F31" si="6">C27+C29</f>
        <v>468.00999999999988</v>
      </c>
      <c r="D31" s="9">
        <f t="shared" si="6"/>
        <v>13091.13</v>
      </c>
      <c r="E31" s="9">
        <f t="shared" si="6"/>
        <v>2778.6499999999996</v>
      </c>
      <c r="F31" s="9">
        <f t="shared" si="6"/>
        <v>34984.619999999974</v>
      </c>
      <c r="G31" s="3">
        <v>26677.819999999985</v>
      </c>
    </row>
    <row r="32" spans="1:9">
      <c r="A32" s="1" t="s">
        <v>27</v>
      </c>
      <c r="B32" s="9"/>
      <c r="C32" s="9"/>
      <c r="D32" s="9"/>
      <c r="E32" s="9"/>
      <c r="F32" s="9"/>
      <c r="G32" s="3"/>
    </row>
    <row r="33" spans="1:7">
      <c r="A33" s="1" t="s">
        <v>25</v>
      </c>
      <c r="B33" s="9">
        <f>SUM(B31:B32)</f>
        <v>18646.830000000002</v>
      </c>
      <c r="C33" s="9">
        <f t="shared" ref="C33:E33" si="7">SUM(C31:C32)</f>
        <v>468.00999999999988</v>
      </c>
      <c r="D33" s="9">
        <f t="shared" si="7"/>
        <v>13091.13</v>
      </c>
      <c r="E33" s="9">
        <f t="shared" si="7"/>
        <v>2778.6499999999996</v>
      </c>
      <c r="F33" s="9">
        <f>SUM(F31:F32)</f>
        <v>34984.619999999974</v>
      </c>
      <c r="G33" s="3">
        <v>26677.819999999985</v>
      </c>
    </row>
  </sheetData>
  <mergeCells count="2">
    <mergeCell ref="F1:G1"/>
    <mergeCell ref="B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Gen. fund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Rijk</dc:creator>
  <cp:lastModifiedBy>Nico</cp:lastModifiedBy>
  <cp:lastPrinted>2013-12-12T21:50:16Z</cp:lastPrinted>
  <dcterms:created xsi:type="dcterms:W3CDTF">2013-03-04T13:37:55Z</dcterms:created>
  <dcterms:modified xsi:type="dcterms:W3CDTF">2015-01-12T21:59:43Z</dcterms:modified>
</cp:coreProperties>
</file>